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0" yWindow="0" windowWidth="28780" windowHeight="17440" tabRatio="760" activeTab="1"/>
  </bookViews>
  <sheets>
    <sheet name="Modelo" sheetId="12" r:id="rId1"/>
    <sheet name="Tab2_MDO" sheetId="14" r:id="rId2"/>
    <sheet name="FichaTecnica" sheetId="1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6" i="13" l="1"/>
  <c r="H7" i="13"/>
  <c r="H8" i="13"/>
  <c r="H9" i="13"/>
  <c r="H11" i="13"/>
  <c r="H12" i="13"/>
  <c r="H15" i="13"/>
  <c r="H17" i="13"/>
  <c r="H18" i="13"/>
  <c r="H19" i="13"/>
  <c r="H21" i="13"/>
  <c r="H22" i="13"/>
  <c r="H23" i="13"/>
  <c r="H24" i="13"/>
  <c r="H30" i="13"/>
  <c r="H31" i="13"/>
  <c r="H25" i="13"/>
  <c r="H34" i="13"/>
  <c r="F6" i="13"/>
  <c r="F7" i="13"/>
  <c r="F8" i="13"/>
  <c r="F9" i="13"/>
  <c r="F10" i="13"/>
  <c r="F12" i="13"/>
  <c r="F14" i="13"/>
  <c r="F17" i="13"/>
  <c r="F18" i="13"/>
  <c r="F19" i="13"/>
  <c r="F21" i="13"/>
  <c r="F22" i="13"/>
  <c r="F23" i="13"/>
  <c r="F24" i="13"/>
  <c r="F30" i="13"/>
  <c r="F31" i="13"/>
  <c r="F25" i="13"/>
  <c r="F34" i="13"/>
  <c r="H33" i="13"/>
  <c r="F33" i="13"/>
  <c r="F23" i="12"/>
  <c r="H23" i="12"/>
  <c r="C8" i="14"/>
  <c r="C10" i="14"/>
  <c r="C33" i="14"/>
  <c r="C29" i="14"/>
  <c r="C32" i="14"/>
  <c r="C34" i="14"/>
  <c r="H6" i="12"/>
  <c r="H7" i="12"/>
  <c r="H8" i="12"/>
  <c r="H9" i="12"/>
  <c r="H11" i="12"/>
  <c r="H12" i="12"/>
  <c r="H15" i="12"/>
  <c r="H17" i="12"/>
  <c r="H18" i="12"/>
  <c r="H19" i="12"/>
  <c r="H21" i="12"/>
  <c r="H22" i="12"/>
  <c r="H24" i="12"/>
  <c r="H30" i="12"/>
  <c r="H31" i="12"/>
  <c r="H25" i="12"/>
  <c r="H34" i="12"/>
  <c r="H33" i="12"/>
  <c r="F6" i="12"/>
  <c r="F7" i="12"/>
  <c r="F8" i="12"/>
  <c r="F9" i="12"/>
  <c r="F10" i="12"/>
  <c r="F12" i="12"/>
  <c r="F14" i="12"/>
  <c r="F17" i="12"/>
  <c r="F18" i="12"/>
  <c r="F19" i="12"/>
  <c r="F21" i="12"/>
  <c r="F22" i="12"/>
  <c r="F24" i="12"/>
  <c r="F30" i="12"/>
  <c r="F31" i="12"/>
  <c r="F25" i="12"/>
  <c r="F34" i="12"/>
  <c r="F33" i="12"/>
</calcChain>
</file>

<file path=xl/sharedStrings.xml><?xml version="1.0" encoding="utf-8"?>
<sst xmlns="http://schemas.openxmlformats.org/spreadsheetml/2006/main" count="112" uniqueCount="70">
  <si>
    <t>Item</t>
  </si>
  <si>
    <t>Unidade</t>
  </si>
  <si>
    <t>Complementos</t>
  </si>
  <si>
    <t>Embalagem</t>
  </si>
  <si>
    <t>Ficha Técnica</t>
  </si>
  <si>
    <t>Massa</t>
  </si>
  <si>
    <t>lata</t>
  </si>
  <si>
    <t>gr</t>
  </si>
  <si>
    <t>Manteiga nacional Batavo extra sem sal</t>
  </si>
  <si>
    <t>Forminhas cor marrom Flopel n.05</t>
  </si>
  <si>
    <t>un</t>
  </si>
  <si>
    <t>Berço transparente</t>
  </si>
  <si>
    <t>Embalagem - caixa de transporte</t>
  </si>
  <si>
    <t>Leite condensado Nestlé</t>
  </si>
  <si>
    <t>Chocolate 54% Callebaut - Callets</t>
  </si>
  <si>
    <t>Split Dark Callebaut</t>
  </si>
  <si>
    <t>Custo Total</t>
  </si>
  <si>
    <t>Glucose de Milho</t>
  </si>
  <si>
    <t xml:space="preserve">Creme de Leite Paulista - UHT 20% </t>
  </si>
  <si>
    <t>gotas</t>
  </si>
  <si>
    <t>Brigadeiro de Laranja Pera</t>
  </si>
  <si>
    <t>Brigadeiro de Limão Taiti</t>
  </si>
  <si>
    <t>Vermicelli Branco Callebaut</t>
  </si>
  <si>
    <t>Óleo Essencial Gran Chef de laranja pêra/limão taiti</t>
  </si>
  <si>
    <t>Chocolate branco Velvet Callebaut</t>
  </si>
  <si>
    <t>Custo</t>
  </si>
  <si>
    <t>Danielle Trolezi</t>
  </si>
  <si>
    <t>Confeitaria Bake me</t>
  </si>
  <si>
    <t>Instagram: @bakeme_br</t>
  </si>
  <si>
    <t xml:space="preserve">Brigadeiro de </t>
  </si>
  <si>
    <t>(+) Custos  Extras (materiais que não conseguimos medir: filme PVC, manteiga para untar as mãos, luvas, etc.)</t>
  </si>
  <si>
    <t>Margem de Lucro %</t>
  </si>
  <si>
    <t>Lucro total da receita</t>
  </si>
  <si>
    <t>Preço de Venda - total da receita</t>
  </si>
  <si>
    <t>Preço de venda - Unitário</t>
  </si>
  <si>
    <t>Lucro Unitário</t>
  </si>
  <si>
    <t>Rendimento: 450 gr de massa (30 unidades de 15 gramas cada)</t>
  </si>
  <si>
    <t>Custo total dos insumos</t>
  </si>
  <si>
    <t>Custo Final da receita</t>
  </si>
  <si>
    <t>Custo Unitário</t>
  </si>
  <si>
    <t>Cáculo do Pro-Labore ou Salário</t>
  </si>
  <si>
    <t>1. Definir o valor de sua remuneração</t>
  </si>
  <si>
    <t>Definir Remuneração salarial mensal</t>
  </si>
  <si>
    <t>2. Transformar o tempo gasto em dinheiro</t>
  </si>
  <si>
    <t>Remuneração salarial mensal</t>
  </si>
  <si>
    <t>÷ Jornada mensal (em horas)</t>
  </si>
  <si>
    <t>= Hora de trabalho</t>
  </si>
  <si>
    <t>3. Definir o tempo gasto para produzir 1 receita</t>
  </si>
  <si>
    <t>Incluir tempo para fazer compras, produção, finalização e limpeza.</t>
  </si>
  <si>
    <t>Calculo do Tempo médio de produção para 1 receita (em minutos)</t>
  </si>
  <si>
    <t xml:space="preserve">Exemplo: Em _____ minutos, _____receitas são produzidas. </t>
  </si>
  <si>
    <t>Mise en place</t>
  </si>
  <si>
    <t>Produção (etapa massa )</t>
  </si>
  <si>
    <t>Produção (etapa bolear e passar no confeito)</t>
  </si>
  <si>
    <t>Montagem da embalagem (abrir as forminhas, colocar os berços, dispor os brigadeiros na embalagem)</t>
  </si>
  <si>
    <t>Finalização</t>
  </si>
  <si>
    <t>Outros (Listar) _____</t>
  </si>
  <si>
    <t>Limpeza</t>
  </si>
  <si>
    <t>Total em minutos</t>
  </si>
  <si>
    <t>4. Encontrar o valor final da MDO para produzir 1 receita</t>
  </si>
  <si>
    <t xml:space="preserve">A partir daí, faça uma regra de três para encontrar o valor que deve ser adicionado em cada receita produzida.  </t>
  </si>
  <si>
    <t>1. Tempo médio de produção para 1 receita - em minutos</t>
  </si>
  <si>
    <t>Para isso, basta dividir o salário-hora por 60 (minutos) e multiplicar pelo total de tempo gasto para produzir 1 receita.</t>
  </si>
  <si>
    <t>2. Hora de trabalho (em reais)</t>
  </si>
  <si>
    <t>Esse é o valor do tempo, transformado em dinheiro, para produzir 1 receita. -----&gt;&gt;&gt;&gt;&gt;&gt;</t>
  </si>
  <si>
    <t>3. MDO</t>
  </si>
  <si>
    <t>Definida a remuneração, devemos dividir este valor por 220 horas, que é o número de horas trabalhadas em 1 mês, considerando uma jornada de 44 horas semanais.</t>
  </si>
  <si>
    <t>Considerar o tipo de produto que você pretende vender, a complexidade do trabalho, o seu custo de vida, bem como o salário base da sua região, e tudo o que discutimos nos destaques "Preço/Valor".</t>
  </si>
  <si>
    <r>
      <t>(+) Mão de Obra</t>
    </r>
    <r>
      <rPr>
        <i/>
        <sz val="10"/>
        <color theme="9"/>
        <rFont val="Calibri"/>
        <scheme val="minor"/>
      </rPr>
      <t>* (ver Tab2_MDO)</t>
    </r>
  </si>
  <si>
    <t>Rendimento:_______ gr de massa (_____ unidades de____ gramas cada)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</si>
</sst>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* #,##0.00_-;\-&quot;R$&quot;* #,##0.00_-;_-&quot;R$&quot;* &quot;-&quot;??_-;_-@_-"/>
    <numFmt numFmtId="164" formatCode="_(&quot;R$&quot;* #,##0.00_);_(&quot;R$&quot;* \(#,##0.00\);_(&quot;R$&quot;* &quot;-&quot;??_);_(@_)"/>
  </numFmts>
  <fonts count="2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Calibri"/>
      <scheme val="minor"/>
    </font>
    <font>
      <u/>
      <sz val="12"/>
      <color theme="10"/>
      <name val="Calibri"/>
      <family val="2"/>
      <scheme val="minor"/>
    </font>
    <font>
      <sz val="8"/>
      <name val="Calibri"/>
      <family val="2"/>
      <charset val="128"/>
      <scheme val="minor"/>
    </font>
    <font>
      <b/>
      <sz val="10"/>
      <color theme="1"/>
      <name val="Calibri"/>
      <scheme val="minor"/>
    </font>
    <font>
      <b/>
      <sz val="16"/>
      <name val="Calibri"/>
      <scheme val="minor"/>
    </font>
    <font>
      <b/>
      <sz val="16"/>
      <color theme="1"/>
      <name val="Calibri"/>
      <scheme val="minor"/>
    </font>
    <font>
      <sz val="10"/>
      <name val="Calibri"/>
      <scheme val="minor"/>
    </font>
    <font>
      <b/>
      <sz val="10"/>
      <name val="Calibri"/>
      <scheme val="minor"/>
    </font>
    <font>
      <b/>
      <sz val="12"/>
      <color theme="0"/>
      <name val="Calibri"/>
      <family val="2"/>
      <scheme val="minor"/>
    </font>
    <font>
      <i/>
      <sz val="10"/>
      <color theme="9"/>
      <name val="Calibri"/>
      <scheme val="minor"/>
    </font>
    <font>
      <b/>
      <sz val="10"/>
      <color theme="0"/>
      <name val="Calibri"/>
      <scheme val="minor"/>
    </font>
    <font>
      <b/>
      <sz val="12"/>
      <name val="Calibri"/>
      <scheme val="minor"/>
    </font>
    <font>
      <b/>
      <sz val="24"/>
      <color theme="9"/>
      <name val="Calibri"/>
      <scheme val="minor"/>
    </font>
    <font>
      <sz val="12"/>
      <color theme="9"/>
      <name val="Calibri"/>
      <scheme val="minor"/>
    </font>
    <font>
      <b/>
      <sz val="12"/>
      <color theme="9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607">
    <xf numFmtId="0" fontId="0" fillId="0" borderId="0"/>
    <xf numFmtId="164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23">
    <xf numFmtId="0" fontId="0" fillId="0" borderId="0" xfId="0"/>
    <xf numFmtId="0" fontId="4" fillId="0" borderId="0" xfId="0" applyFont="1"/>
    <xf numFmtId="0" fontId="0" fillId="0" borderId="0" xfId="0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0" borderId="4" xfId="0" applyFont="1" applyFill="1" applyBorder="1"/>
    <xf numFmtId="0" fontId="10" fillId="0" borderId="5" xfId="0" applyFont="1" applyFill="1" applyBorder="1"/>
    <xf numFmtId="0" fontId="10" fillId="0" borderId="1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7" fillId="0" borderId="5" xfId="0" applyFont="1" applyFill="1" applyBorder="1"/>
    <xf numFmtId="0" fontId="7" fillId="0" borderId="1" xfId="0" applyFont="1" applyFill="1" applyBorder="1" applyAlignment="1">
      <alignment horizontal="center"/>
    </xf>
    <xf numFmtId="0" fontId="7" fillId="0" borderId="6" xfId="0" applyFont="1" applyFill="1" applyBorder="1"/>
    <xf numFmtId="0" fontId="13" fillId="0" borderId="5" xfId="0" applyFont="1" applyFill="1" applyBorder="1" applyAlignment="1">
      <alignment horizontal="center"/>
    </xf>
    <xf numFmtId="164" fontId="7" fillId="2" borderId="6" xfId="0" applyNumberFormat="1" applyFont="1" applyFill="1" applyBorder="1"/>
    <xf numFmtId="0" fontId="13" fillId="0" borderId="5" xfId="0" applyFont="1" applyFill="1" applyBorder="1"/>
    <xf numFmtId="0" fontId="7" fillId="0" borderId="7" xfId="0" applyFont="1" applyFill="1" applyBorder="1"/>
    <xf numFmtId="0" fontId="7" fillId="0" borderId="8" xfId="0" applyFont="1" applyFill="1" applyBorder="1" applyAlignment="1">
      <alignment horizontal="center"/>
    </xf>
    <xf numFmtId="164" fontId="7" fillId="0" borderId="9" xfId="18" applyFont="1" applyFill="1" applyBorder="1"/>
    <xf numFmtId="164" fontId="7" fillId="0" borderId="9" xfId="0" applyNumberFormat="1" applyFont="1" applyFill="1" applyBorder="1"/>
    <xf numFmtId="0" fontId="7" fillId="0" borderId="0" xfId="0" applyFont="1"/>
    <xf numFmtId="0" fontId="13" fillId="0" borderId="10" xfId="0" applyFont="1" applyFill="1" applyBorder="1" applyAlignment="1">
      <alignment horizontal="center"/>
    </xf>
    <xf numFmtId="164" fontId="7" fillId="2" borderId="13" xfId="0" applyNumberFormat="1" applyFont="1" applyFill="1" applyBorder="1"/>
    <xf numFmtId="0" fontId="14" fillId="0" borderId="10" xfId="0" applyFont="1" applyFill="1" applyBorder="1" applyAlignment="1">
      <alignment horizontal="center"/>
    </xf>
    <xf numFmtId="164" fontId="10" fillId="2" borderId="13" xfId="0" applyNumberFormat="1" applyFont="1" applyFill="1" applyBorder="1"/>
    <xf numFmtId="164" fontId="7" fillId="0" borderId="1" xfId="1" applyFont="1" applyFill="1" applyBorder="1"/>
    <xf numFmtId="0" fontId="7" fillId="0" borderId="11" xfId="0" applyFont="1" applyFill="1" applyBorder="1" applyAlignment="1">
      <alignment horizontal="center"/>
    </xf>
    <xf numFmtId="164" fontId="7" fillId="0" borderId="12" xfId="1" applyFont="1" applyFill="1" applyBorder="1"/>
    <xf numFmtId="0" fontId="10" fillId="0" borderId="11" xfId="0" applyFont="1" applyFill="1" applyBorder="1" applyAlignment="1">
      <alignment horizontal="center"/>
    </xf>
    <xf numFmtId="164" fontId="10" fillId="0" borderId="12" xfId="1" applyFont="1" applyFill="1" applyBorder="1"/>
    <xf numFmtId="0" fontId="12" fillId="0" borderId="2" xfId="0" applyFont="1" applyFill="1" applyBorder="1" applyAlignment="1">
      <alignment vertical="top"/>
    </xf>
    <xf numFmtId="0" fontId="7" fillId="0" borderId="5" xfId="0" applyFont="1" applyFill="1" applyBorder="1" applyAlignment="1">
      <alignment wrapText="1"/>
    </xf>
    <xf numFmtId="0" fontId="7" fillId="0" borderId="10" xfId="0" applyFont="1" applyFill="1" applyBorder="1"/>
    <xf numFmtId="0" fontId="10" fillId="0" borderId="10" xfId="0" applyFont="1" applyFill="1" applyBorder="1"/>
    <xf numFmtId="0" fontId="3" fillId="0" borderId="0" xfId="0" applyFont="1"/>
    <xf numFmtId="0" fontId="5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11" fillId="0" borderId="0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7" fillId="0" borderId="3" xfId="0" applyFont="1" applyBorder="1" applyAlignment="1">
      <alignment horizontal="center" wrapText="1"/>
    </xf>
    <xf numFmtId="0" fontId="10" fillId="0" borderId="14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10" xfId="0" applyFont="1" applyFill="1" applyBorder="1" applyAlignment="1">
      <alignment wrapText="1"/>
    </xf>
    <xf numFmtId="9" fontId="10" fillId="0" borderId="12" xfId="583" applyFont="1" applyFill="1" applyBorder="1"/>
    <xf numFmtId="0" fontId="15" fillId="3" borderId="10" xfId="0" applyFont="1" applyFill="1" applyBorder="1"/>
    <xf numFmtId="0" fontId="15" fillId="3" borderId="11" xfId="0" applyFont="1" applyFill="1" applyBorder="1" applyAlignment="1">
      <alignment horizontal="center"/>
    </xf>
    <xf numFmtId="164" fontId="15" fillId="3" borderId="12" xfId="1" applyFont="1" applyFill="1" applyBorder="1"/>
    <xf numFmtId="0" fontId="15" fillId="3" borderId="10" xfId="0" applyFont="1" applyFill="1" applyBorder="1" applyAlignment="1">
      <alignment horizontal="center"/>
    </xf>
    <xf numFmtId="164" fontId="15" fillId="3" borderId="13" xfId="0" applyNumberFormat="1" applyFont="1" applyFill="1" applyBorder="1"/>
    <xf numFmtId="9" fontId="10" fillId="2" borderId="13" xfId="583" applyFont="1" applyFill="1" applyBorder="1"/>
    <xf numFmtId="0" fontId="17" fillId="3" borderId="10" xfId="0" applyFont="1" applyFill="1" applyBorder="1"/>
    <xf numFmtId="0" fontId="17" fillId="3" borderId="11" xfId="0" applyFont="1" applyFill="1" applyBorder="1" applyAlignment="1">
      <alignment horizontal="center"/>
    </xf>
    <xf numFmtId="164" fontId="17" fillId="3" borderId="12" xfId="1" applyFont="1" applyFill="1" applyBorder="1"/>
    <xf numFmtId="0" fontId="17" fillId="3" borderId="10" xfId="0" applyFont="1" applyFill="1" applyBorder="1" applyAlignment="1">
      <alignment horizontal="center"/>
    </xf>
    <xf numFmtId="164" fontId="17" fillId="3" borderId="13" xfId="0" applyNumberFormat="1" applyFont="1" applyFill="1" applyBorder="1"/>
    <xf numFmtId="164" fontId="7" fillId="0" borderId="13" xfId="0" applyNumberFormat="1" applyFont="1" applyFill="1" applyBorder="1"/>
    <xf numFmtId="0" fontId="18" fillId="5" borderId="10" xfId="0" applyFont="1" applyFill="1" applyBorder="1"/>
    <xf numFmtId="0" fontId="18" fillId="5" borderId="11" xfId="0" applyFont="1" applyFill="1" applyBorder="1" applyAlignment="1">
      <alignment horizontal="center"/>
    </xf>
    <xf numFmtId="164" fontId="18" fillId="5" borderId="12" xfId="1" applyFont="1" applyFill="1" applyBorder="1"/>
    <xf numFmtId="0" fontId="18" fillId="5" borderId="10" xfId="0" applyFont="1" applyFill="1" applyBorder="1" applyAlignment="1">
      <alignment horizontal="center"/>
    </xf>
    <xf numFmtId="164" fontId="18" fillId="5" borderId="13" xfId="0" applyNumberFormat="1" applyFont="1" applyFill="1" applyBorder="1"/>
    <xf numFmtId="0" fontId="14" fillId="5" borderId="10" xfId="0" applyFont="1" applyFill="1" applyBorder="1"/>
    <xf numFmtId="0" fontId="14" fillId="5" borderId="11" xfId="0" applyFont="1" applyFill="1" applyBorder="1" applyAlignment="1">
      <alignment horizontal="center"/>
    </xf>
    <xf numFmtId="164" fontId="14" fillId="5" borderId="12" xfId="1" applyFont="1" applyFill="1" applyBorder="1"/>
    <xf numFmtId="0" fontId="14" fillId="5" borderId="10" xfId="0" applyFont="1" applyFill="1" applyBorder="1" applyAlignment="1">
      <alignment horizontal="center"/>
    </xf>
    <xf numFmtId="164" fontId="14" fillId="5" borderId="13" xfId="0" applyNumberFormat="1" applyFont="1" applyFill="1" applyBorder="1"/>
    <xf numFmtId="0" fontId="3" fillId="4" borderId="10" xfId="0" applyFont="1" applyFill="1" applyBorder="1"/>
    <xf numFmtId="0" fontId="3" fillId="4" borderId="11" xfId="0" applyFont="1" applyFill="1" applyBorder="1" applyAlignment="1">
      <alignment horizontal="center"/>
    </xf>
    <xf numFmtId="164" fontId="3" fillId="4" borderId="12" xfId="1" applyFont="1" applyFill="1" applyBorder="1"/>
    <xf numFmtId="0" fontId="18" fillId="4" borderId="10" xfId="0" applyFont="1" applyFill="1" applyBorder="1" applyAlignment="1">
      <alignment horizontal="center"/>
    </xf>
    <xf numFmtId="1" fontId="3" fillId="4" borderId="13" xfId="0" applyNumberFormat="1" applyFont="1" applyFill="1" applyBorder="1"/>
    <xf numFmtId="1" fontId="18" fillId="4" borderId="10" xfId="0" applyNumberFormat="1" applyFont="1" applyFill="1" applyBorder="1" applyAlignment="1">
      <alignment horizontal="center"/>
    </xf>
    <xf numFmtId="0" fontId="0" fillId="0" borderId="0" xfId="0" applyFont="1"/>
    <xf numFmtId="0" fontId="18" fillId="6" borderId="10" xfId="0" applyFont="1" applyFill="1" applyBorder="1"/>
    <xf numFmtId="0" fontId="18" fillId="6" borderId="11" xfId="0" applyFont="1" applyFill="1" applyBorder="1" applyAlignment="1">
      <alignment horizontal="center"/>
    </xf>
    <xf numFmtId="164" fontId="18" fillId="6" borderId="12" xfId="1" applyFont="1" applyFill="1" applyBorder="1"/>
    <xf numFmtId="0" fontId="18" fillId="6" borderId="10" xfId="0" applyFont="1" applyFill="1" applyBorder="1" applyAlignment="1">
      <alignment horizontal="center"/>
    </xf>
    <xf numFmtId="164" fontId="18" fillId="6" borderId="13" xfId="0" applyNumberFormat="1" applyFont="1" applyFill="1" applyBorder="1"/>
    <xf numFmtId="0" fontId="14" fillId="6" borderId="10" xfId="0" applyFont="1" applyFill="1" applyBorder="1"/>
    <xf numFmtId="0" fontId="14" fillId="6" borderId="11" xfId="0" applyFont="1" applyFill="1" applyBorder="1" applyAlignment="1">
      <alignment horizontal="center"/>
    </xf>
    <xf numFmtId="164" fontId="14" fillId="6" borderId="12" xfId="1" applyFont="1" applyFill="1" applyBorder="1"/>
    <xf numFmtId="0" fontId="14" fillId="6" borderId="10" xfId="0" applyFont="1" applyFill="1" applyBorder="1" applyAlignment="1">
      <alignment horizontal="center"/>
    </xf>
    <xf numFmtId="164" fontId="14" fillId="6" borderId="13" xfId="0" applyNumberFormat="1" applyFont="1" applyFill="1" applyBorder="1"/>
    <xf numFmtId="0" fontId="19" fillId="0" borderId="0" xfId="0" applyFont="1" applyFill="1" applyBorder="1" applyAlignment="1">
      <alignment horizontal="center" vertical="center"/>
    </xf>
    <xf numFmtId="0" fontId="20" fillId="0" borderId="0" xfId="0" applyFont="1"/>
    <xf numFmtId="0" fontId="0" fillId="0" borderId="0" xfId="0" applyAlignment="1">
      <alignment vertical="top"/>
    </xf>
    <xf numFmtId="0" fontId="3" fillId="0" borderId="2" xfId="0" applyFont="1" applyFill="1" applyBorder="1" applyAlignment="1">
      <alignment vertical="top" wrapText="1"/>
    </xf>
    <xf numFmtId="0" fontId="0" fillId="0" borderId="3" xfId="0" applyFill="1" applyBorder="1" applyAlignment="1">
      <alignment wrapText="1"/>
    </xf>
    <xf numFmtId="0" fontId="0" fillId="0" borderId="3" xfId="0" applyFill="1" applyBorder="1"/>
    <xf numFmtId="0" fontId="0" fillId="0" borderId="16" xfId="0" applyFill="1" applyBorder="1" applyAlignment="1">
      <alignment horizontal="left" vertical="top" wrapText="1" indent="1"/>
    </xf>
    <xf numFmtId="0" fontId="3" fillId="0" borderId="0" xfId="0" applyFont="1" applyFill="1" applyBorder="1" applyAlignment="1">
      <alignment vertical="center" wrapText="1"/>
    </xf>
    <xf numFmtId="0" fontId="0" fillId="0" borderId="17" xfId="0" applyFill="1" applyBorder="1" applyAlignment="1">
      <alignment horizontal="left" vertical="top" wrapText="1" indent="1"/>
    </xf>
    <xf numFmtId="0" fontId="0" fillId="0" borderId="18" xfId="0" applyFill="1" applyBorder="1" applyAlignment="1">
      <alignment wrapText="1"/>
    </xf>
    <xf numFmtId="0" fontId="0" fillId="0" borderId="18" xfId="0" applyFill="1" applyBorder="1"/>
    <xf numFmtId="0" fontId="0" fillId="0" borderId="0" xfId="0" applyFill="1" applyAlignment="1">
      <alignment vertical="top" wrapText="1"/>
    </xf>
    <xf numFmtId="0" fontId="0" fillId="0" borderId="0" xfId="0" applyFill="1"/>
    <xf numFmtId="0" fontId="0" fillId="0" borderId="16" xfId="0" applyFill="1" applyBorder="1" applyAlignment="1">
      <alignment horizontal="left" vertical="top" wrapText="1"/>
    </xf>
    <xf numFmtId="0" fontId="3" fillId="0" borderId="0" xfId="0" applyFont="1" applyFill="1" applyBorder="1"/>
    <xf numFmtId="0" fontId="3" fillId="0" borderId="0" xfId="0" quotePrefix="1" applyFont="1" applyFill="1" applyBorder="1"/>
    <xf numFmtId="0" fontId="3" fillId="0" borderId="18" xfId="0" quotePrefix="1" applyFont="1" applyFill="1" applyBorder="1"/>
    <xf numFmtId="44" fontId="3" fillId="0" borderId="18" xfId="0" applyNumberFormat="1" applyFont="1" applyFill="1" applyBorder="1"/>
    <xf numFmtId="0" fontId="0" fillId="0" borderId="0" xfId="0" applyFill="1" applyAlignment="1">
      <alignment horizontal="left" vertical="top" wrapText="1" indent="1"/>
    </xf>
    <xf numFmtId="0" fontId="3" fillId="0" borderId="0" xfId="0" quotePrefix="1" applyFont="1" applyFill="1"/>
    <xf numFmtId="44" fontId="3" fillId="0" borderId="0" xfId="0" applyNumberFormat="1" applyFont="1" applyFill="1"/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ill="1" applyBorder="1"/>
    <xf numFmtId="0" fontId="0" fillId="0" borderId="16" xfId="0" applyFill="1" applyBorder="1" applyAlignment="1">
      <alignment vertical="top" wrapText="1"/>
    </xf>
    <xf numFmtId="0" fontId="0" fillId="0" borderId="16" xfId="0" applyFill="1" applyBorder="1"/>
    <xf numFmtId="0" fontId="0" fillId="0" borderId="0" xfId="0" applyFill="1" applyBorder="1" applyAlignment="1">
      <alignment vertical="top" wrapText="1"/>
    </xf>
    <xf numFmtId="0" fontId="0" fillId="0" borderId="17" xfId="0" applyFill="1" applyBorder="1"/>
    <xf numFmtId="0" fontId="3" fillId="0" borderId="18" xfId="0" applyFont="1" applyFill="1" applyBorder="1"/>
    <xf numFmtId="0" fontId="0" fillId="0" borderId="0" xfId="0" applyFill="1" applyAlignment="1">
      <alignment wrapText="1"/>
    </xf>
    <xf numFmtId="0" fontId="0" fillId="0" borderId="16" xfId="0" applyBorder="1" applyAlignment="1">
      <alignment horizontal="left" vertical="top" wrapText="1" indent="1"/>
    </xf>
    <xf numFmtId="0" fontId="3" fillId="0" borderId="0" xfId="0" applyFont="1" applyBorder="1" applyAlignment="1">
      <alignment wrapText="1"/>
    </xf>
    <xf numFmtId="0" fontId="0" fillId="0" borderId="17" xfId="0" applyBorder="1" applyAlignment="1">
      <alignment horizontal="left" vertical="top" wrapText="1" indent="1"/>
    </xf>
    <xf numFmtId="0" fontId="21" fillId="0" borderId="18" xfId="0" applyFont="1" applyBorder="1" applyAlignment="1">
      <alignment wrapText="1"/>
    </xf>
    <xf numFmtId="0" fontId="3" fillId="7" borderId="0" xfId="0" applyFont="1" applyFill="1" applyBorder="1" applyAlignment="1">
      <alignment horizontal="right"/>
    </xf>
    <xf numFmtId="164" fontId="3" fillId="7" borderId="0" xfId="604" applyFont="1" applyFill="1" applyBorder="1" applyAlignment="1">
      <alignment horizontal="right"/>
    </xf>
    <xf numFmtId="44" fontId="21" fillId="7" borderId="18" xfId="0" applyNumberFormat="1" applyFont="1" applyFill="1" applyBorder="1" applyAlignment="1">
      <alignment horizontal="right"/>
    </xf>
    <xf numFmtId="0" fontId="3" fillId="7" borderId="18" xfId="0" applyFont="1" applyFill="1" applyBorder="1" applyAlignment="1">
      <alignment wrapText="1"/>
    </xf>
    <xf numFmtId="44" fontId="3" fillId="7" borderId="0" xfId="0" applyNumberFormat="1" applyFont="1" applyFill="1" applyBorder="1"/>
    <xf numFmtId="0" fontId="3" fillId="7" borderId="0" xfId="0" applyFont="1" applyFill="1" applyBorder="1"/>
    <xf numFmtId="164" fontId="18" fillId="0" borderId="0" xfId="604" applyFont="1" applyFill="1" applyBorder="1" applyAlignment="1">
      <alignment horizontal="center" vertical="center" wrapText="1"/>
    </xf>
  </cellXfs>
  <cellStyles count="607">
    <cellStyle name="Currency" xfId="1" builtinId="4"/>
    <cellStyle name="Currency 2" xfId="19"/>
    <cellStyle name="Currency 3" xfId="18"/>
    <cellStyle name="Currency 4" xfId="604"/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5" builtinId="9" hidden="1"/>
    <cellStyle name="Followed Hyperlink" xfId="587" builtinId="9" hidden="1"/>
    <cellStyle name="Followed Hyperlink" xfId="589" builtinId="9" hidden="1"/>
    <cellStyle name="Followed Hyperlink" xfId="591" builtinId="9" hidden="1"/>
    <cellStyle name="Followed Hyperlink" xfId="593" builtinId="9" hidden="1"/>
    <cellStyle name="Followed Hyperlink" xfId="595" builtinId="9" hidden="1"/>
    <cellStyle name="Followed Hyperlink" xfId="597" builtinId="9" hidden="1"/>
    <cellStyle name="Followed Hyperlink" xfId="599" builtinId="9" hidden="1"/>
    <cellStyle name="Followed Hyperlink" xfId="601" builtinId="9" hidden="1"/>
    <cellStyle name="Followed Hyperlink" xfId="603" builtinId="9" hidden="1"/>
    <cellStyle name="Followed Hyperlink" xfId="606" builtinId="9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4" builtinId="8" hidden="1"/>
    <cellStyle name="Hyperlink" xfId="586" builtinId="8" hidden="1"/>
    <cellStyle name="Hyperlink" xfId="588" builtinId="8" hidden="1"/>
    <cellStyle name="Hyperlink" xfId="590" builtinId="8" hidden="1"/>
    <cellStyle name="Hyperlink" xfId="592" builtinId="8" hidden="1"/>
    <cellStyle name="Hyperlink" xfId="594" builtinId="8" hidden="1"/>
    <cellStyle name="Hyperlink" xfId="596" builtinId="8" hidden="1"/>
    <cellStyle name="Hyperlink" xfId="598" builtinId="8" hidden="1"/>
    <cellStyle name="Hyperlink" xfId="600" builtinId="8" hidden="1"/>
    <cellStyle name="Hyperlink" xfId="602" builtinId="8" hidden="1"/>
    <cellStyle name="Hyperlink" xfId="605" builtinId="8" hidden="1"/>
    <cellStyle name="Normal" xfId="0" builtinId="0"/>
    <cellStyle name="Percent" xfId="583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7"/>
  </sheetPr>
  <dimension ref="A1:H41"/>
  <sheetViews>
    <sheetView zoomScale="125" zoomScaleNormal="125" zoomScalePageLayoutView="125" workbookViewId="0">
      <selection activeCell="K14" sqref="K14"/>
    </sheetView>
  </sheetViews>
  <sheetFormatPr baseColWidth="10" defaultRowHeight="15" x14ac:dyDescent="0"/>
  <cols>
    <col min="1" max="1" width="41" customWidth="1"/>
    <col min="2" max="2" width="9" style="2" customWidth="1"/>
    <col min="3" max="3" width="4.83203125" style="2" customWidth="1"/>
    <col min="4" max="4" width="11.1640625" customWidth="1"/>
    <col min="5" max="5" width="8.1640625" customWidth="1"/>
    <col min="6" max="6" width="11.83203125" customWidth="1"/>
    <col min="7" max="7" width="8.1640625" customWidth="1"/>
    <col min="8" max="8" width="11.83203125" customWidth="1"/>
  </cols>
  <sheetData>
    <row r="1" spans="1:8" ht="21">
      <c r="A1" s="35"/>
      <c r="B1" s="35"/>
      <c r="C1" s="35"/>
      <c r="D1" s="35"/>
      <c r="E1" s="35"/>
      <c r="F1" s="35"/>
    </row>
    <row r="2" spans="1:8" ht="10" customHeight="1" thickBot="1"/>
    <row r="3" spans="1:8" s="1" customFormat="1" ht="34" customHeight="1">
      <c r="A3" s="28" t="s">
        <v>4</v>
      </c>
      <c r="B3" s="3"/>
      <c r="C3" s="3"/>
      <c r="D3" s="4"/>
      <c r="E3" s="36" t="s">
        <v>20</v>
      </c>
      <c r="F3" s="37"/>
      <c r="G3" s="36" t="s">
        <v>21</v>
      </c>
      <c r="H3" s="37"/>
    </row>
    <row r="4" spans="1:8">
      <c r="A4" s="5" t="s">
        <v>0</v>
      </c>
      <c r="B4" s="39" t="s">
        <v>1</v>
      </c>
      <c r="C4" s="40"/>
      <c r="D4" s="7" t="s">
        <v>25</v>
      </c>
      <c r="E4" s="6" t="s">
        <v>1</v>
      </c>
      <c r="F4" s="7" t="s">
        <v>16</v>
      </c>
      <c r="G4" s="6" t="s">
        <v>1</v>
      </c>
      <c r="H4" s="7" t="s">
        <v>16</v>
      </c>
    </row>
    <row r="5" spans="1:8">
      <c r="A5" s="5" t="s">
        <v>5</v>
      </c>
      <c r="B5" s="9"/>
      <c r="C5" s="9"/>
      <c r="D5" s="10"/>
      <c r="E5" s="8"/>
      <c r="F5" s="10"/>
      <c r="G5" s="8"/>
      <c r="H5" s="10"/>
    </row>
    <row r="6" spans="1:8">
      <c r="A6" s="8" t="s">
        <v>13</v>
      </c>
      <c r="B6" s="9">
        <v>1</v>
      </c>
      <c r="C6" s="9" t="s">
        <v>6</v>
      </c>
      <c r="D6" s="23">
        <v>4.6900000000000004</v>
      </c>
      <c r="E6" s="11">
        <v>1</v>
      </c>
      <c r="F6" s="12">
        <f>D6/B6*E6</f>
        <v>4.6900000000000004</v>
      </c>
      <c r="G6" s="11">
        <v>1</v>
      </c>
      <c r="H6" s="12">
        <f>D6/B6*G6</f>
        <v>4.6900000000000004</v>
      </c>
    </row>
    <row r="7" spans="1:8">
      <c r="A7" s="8" t="s">
        <v>8</v>
      </c>
      <c r="B7" s="9">
        <v>200</v>
      </c>
      <c r="C7" s="9" t="s">
        <v>7</v>
      </c>
      <c r="D7" s="23">
        <v>8.4694000000000003</v>
      </c>
      <c r="E7" s="11">
        <v>25</v>
      </c>
      <c r="F7" s="12">
        <f>D7/B7*E7</f>
        <v>1.058675</v>
      </c>
      <c r="G7" s="11">
        <v>20</v>
      </c>
      <c r="H7" s="12">
        <f>D7/B7*G7</f>
        <v>0.84694000000000003</v>
      </c>
    </row>
    <row r="8" spans="1:8">
      <c r="A8" s="8" t="s">
        <v>18</v>
      </c>
      <c r="B8" s="9">
        <v>200</v>
      </c>
      <c r="C8" s="9" t="s">
        <v>7</v>
      </c>
      <c r="D8" s="23">
        <v>2.8513999999999999</v>
      </c>
      <c r="E8" s="11">
        <v>50</v>
      </c>
      <c r="F8" s="12">
        <f>D8/B8*E8</f>
        <v>0.71284999999999998</v>
      </c>
      <c r="G8" s="11">
        <v>50</v>
      </c>
      <c r="H8" s="12">
        <f>D8/B8*G8</f>
        <v>0.71284999999999998</v>
      </c>
    </row>
    <row r="9" spans="1:8">
      <c r="A9" s="8" t="s">
        <v>17</v>
      </c>
      <c r="B9" s="9">
        <v>250</v>
      </c>
      <c r="C9" s="9" t="s">
        <v>7</v>
      </c>
      <c r="D9" s="23">
        <v>4.5999999999999996</v>
      </c>
      <c r="E9" s="11">
        <v>15</v>
      </c>
      <c r="F9" s="12">
        <f>D9/B9*E9</f>
        <v>0.27600000000000002</v>
      </c>
      <c r="G9" s="11">
        <v>15</v>
      </c>
      <c r="H9" s="12">
        <f>D9/B9*G9</f>
        <v>0.27600000000000002</v>
      </c>
    </row>
    <row r="10" spans="1:8">
      <c r="A10" s="8" t="s">
        <v>14</v>
      </c>
      <c r="B10" s="9">
        <v>2500</v>
      </c>
      <c r="C10" s="9" t="s">
        <v>7</v>
      </c>
      <c r="D10" s="23">
        <v>139.9</v>
      </c>
      <c r="E10" s="11">
        <v>80</v>
      </c>
      <c r="F10" s="12">
        <f>D10/B10*E10</f>
        <v>4.4767999999999999</v>
      </c>
      <c r="G10" s="11"/>
      <c r="H10" s="12"/>
    </row>
    <row r="11" spans="1:8">
      <c r="A11" s="8" t="s">
        <v>24</v>
      </c>
      <c r="B11" s="9">
        <v>2500</v>
      </c>
      <c r="C11" s="9" t="s">
        <v>7</v>
      </c>
      <c r="D11" s="23">
        <v>146.9</v>
      </c>
      <c r="E11" s="11"/>
      <c r="F11" s="12"/>
      <c r="G11" s="11">
        <v>80</v>
      </c>
      <c r="H11" s="12">
        <f>D11/B11*G11</f>
        <v>4.7008000000000001</v>
      </c>
    </row>
    <row r="12" spans="1:8">
      <c r="A12" s="29" t="s">
        <v>23</v>
      </c>
      <c r="B12" s="9">
        <v>200</v>
      </c>
      <c r="C12" s="9" t="s">
        <v>19</v>
      </c>
      <c r="D12" s="23">
        <v>27</v>
      </c>
      <c r="E12" s="11">
        <v>12</v>
      </c>
      <c r="F12" s="12">
        <f>D12/B12*E12</f>
        <v>1.62</v>
      </c>
      <c r="G12" s="11">
        <v>8</v>
      </c>
      <c r="H12" s="12">
        <f>D12/B12*G12</f>
        <v>1.08</v>
      </c>
    </row>
    <row r="13" spans="1:8">
      <c r="A13" s="5" t="s">
        <v>2</v>
      </c>
      <c r="B13" s="9"/>
      <c r="C13" s="9"/>
      <c r="D13" s="10"/>
      <c r="E13" s="13"/>
      <c r="F13" s="12"/>
      <c r="G13" s="13"/>
      <c r="H13" s="12"/>
    </row>
    <row r="14" spans="1:8">
      <c r="A14" s="8" t="s">
        <v>15</v>
      </c>
      <c r="B14" s="9">
        <v>1000</v>
      </c>
      <c r="C14" s="9" t="s">
        <v>7</v>
      </c>
      <c r="D14" s="23">
        <v>81.900000000000006</v>
      </c>
      <c r="E14" s="11">
        <v>150</v>
      </c>
      <c r="F14" s="12">
        <f>D14/B14*E14</f>
        <v>12.285</v>
      </c>
      <c r="G14" s="11"/>
      <c r="H14" s="12"/>
    </row>
    <row r="15" spans="1:8">
      <c r="A15" s="8" t="s">
        <v>22</v>
      </c>
      <c r="B15" s="9">
        <v>1000</v>
      </c>
      <c r="C15" s="9" t="s">
        <v>7</v>
      </c>
      <c r="D15" s="23">
        <v>74.900000000000006</v>
      </c>
      <c r="E15" s="11"/>
      <c r="F15" s="12"/>
      <c r="G15" s="11">
        <v>150</v>
      </c>
      <c r="H15" s="12">
        <f>D15/B15*G15</f>
        <v>11.235000000000001</v>
      </c>
    </row>
    <row r="16" spans="1:8">
      <c r="A16" s="5" t="s">
        <v>3</v>
      </c>
      <c r="B16" s="9"/>
      <c r="C16" s="9"/>
      <c r="D16" s="10"/>
      <c r="E16" s="13"/>
      <c r="F16" s="12"/>
      <c r="G16" s="13"/>
      <c r="H16" s="12"/>
    </row>
    <row r="17" spans="1:8">
      <c r="A17" s="8" t="s">
        <v>9</v>
      </c>
      <c r="B17" s="9">
        <v>100</v>
      </c>
      <c r="C17" s="9" t="s">
        <v>10</v>
      </c>
      <c r="D17" s="23">
        <v>1.802</v>
      </c>
      <c r="E17" s="11">
        <v>60</v>
      </c>
      <c r="F17" s="12">
        <f>D17/B17*E17</f>
        <v>1.0812000000000002</v>
      </c>
      <c r="G17" s="11">
        <v>60</v>
      </c>
      <c r="H17" s="12">
        <f>D17/B17*G17</f>
        <v>1.0812000000000002</v>
      </c>
    </row>
    <row r="18" spans="1:8">
      <c r="A18" s="8" t="s">
        <v>11</v>
      </c>
      <c r="B18" s="9">
        <v>480</v>
      </c>
      <c r="C18" s="9" t="s">
        <v>10</v>
      </c>
      <c r="D18" s="23">
        <v>28.513999999999999</v>
      </c>
      <c r="E18" s="11">
        <v>30</v>
      </c>
      <c r="F18" s="12">
        <f>D18/B18*E18</f>
        <v>1.782125</v>
      </c>
      <c r="G18" s="11">
        <v>30</v>
      </c>
      <c r="H18" s="12">
        <f>D18/B18*G18</f>
        <v>1.782125</v>
      </c>
    </row>
    <row r="19" spans="1:8">
      <c r="A19" s="8" t="s">
        <v>12</v>
      </c>
      <c r="B19" s="9">
        <v>1</v>
      </c>
      <c r="C19" s="9" t="s">
        <v>10</v>
      </c>
      <c r="D19" s="23">
        <v>2.544</v>
      </c>
      <c r="E19" s="11">
        <v>1</v>
      </c>
      <c r="F19" s="12">
        <f>D19/B19*E19</f>
        <v>2.544</v>
      </c>
      <c r="G19" s="11">
        <v>1</v>
      </c>
      <c r="H19" s="12">
        <f>D19/B19*G19</f>
        <v>2.544</v>
      </c>
    </row>
    <row r="20" spans="1:8">
      <c r="A20" s="30"/>
      <c r="B20" s="24"/>
      <c r="C20" s="24"/>
      <c r="D20" s="25"/>
      <c r="E20" s="19"/>
      <c r="F20" s="20"/>
      <c r="G20" s="19"/>
      <c r="H20" s="20"/>
    </row>
    <row r="21" spans="1:8">
      <c r="A21" s="31" t="s">
        <v>37</v>
      </c>
      <c r="B21" s="26"/>
      <c r="C21" s="26"/>
      <c r="D21" s="27"/>
      <c r="E21" s="21"/>
      <c r="F21" s="22">
        <f>SUM(F6:F19)</f>
        <v>30.52665</v>
      </c>
      <c r="G21" s="21"/>
      <c r="H21" s="22">
        <f>SUM(H6:H19)</f>
        <v>28.948915000000003</v>
      </c>
    </row>
    <row r="22" spans="1:8" s="32" customFormat="1" ht="29" customHeight="1">
      <c r="A22" s="41" t="s">
        <v>30</v>
      </c>
      <c r="B22" s="26"/>
      <c r="C22" s="26"/>
      <c r="D22" s="42">
        <v>0.1</v>
      </c>
      <c r="E22" s="21"/>
      <c r="F22" s="22">
        <f>F21*D22</f>
        <v>3.0526650000000002</v>
      </c>
      <c r="G22" s="21"/>
      <c r="H22" s="22">
        <f>H21*D22</f>
        <v>2.8948915000000004</v>
      </c>
    </row>
    <row r="23" spans="1:8">
      <c r="A23" s="31" t="s">
        <v>68</v>
      </c>
      <c r="B23" s="24"/>
      <c r="C23" s="24"/>
      <c r="D23" s="25"/>
      <c r="E23" s="19"/>
      <c r="F23" s="22">
        <f>Tab2_MDO!C34</f>
        <v>15</v>
      </c>
      <c r="G23" s="19"/>
      <c r="H23" s="22">
        <f>Tab2_MDO!C34</f>
        <v>15</v>
      </c>
    </row>
    <row r="24" spans="1:8" ht="20" customHeight="1">
      <c r="A24" s="55" t="s">
        <v>38</v>
      </c>
      <c r="B24" s="56"/>
      <c r="C24" s="56"/>
      <c r="D24" s="57"/>
      <c r="E24" s="58"/>
      <c r="F24" s="59">
        <f>F21+F22+F23</f>
        <v>48.579315000000001</v>
      </c>
      <c r="G24" s="58"/>
      <c r="H24" s="59">
        <f>H21+H22+H23</f>
        <v>46.843806499999999</v>
      </c>
    </row>
    <row r="25" spans="1:8" s="32" customFormat="1">
      <c r="A25" s="60" t="s">
        <v>39</v>
      </c>
      <c r="B25" s="61"/>
      <c r="C25" s="61"/>
      <c r="D25" s="62"/>
      <c r="E25" s="63"/>
      <c r="F25" s="64">
        <f>F24/F27</f>
        <v>1.6193105000000001</v>
      </c>
      <c r="G25" s="63"/>
      <c r="H25" s="64">
        <f>H24/H27</f>
        <v>1.5614602166666667</v>
      </c>
    </row>
    <row r="26" spans="1:8">
      <c r="A26" s="31"/>
      <c r="B26" s="26"/>
      <c r="C26" s="26"/>
      <c r="D26" s="27"/>
      <c r="E26" s="21"/>
      <c r="F26" s="22"/>
      <c r="G26" s="21"/>
      <c r="H26" s="22"/>
    </row>
    <row r="27" spans="1:8" s="71" customFormat="1">
      <c r="A27" s="65" t="s">
        <v>36</v>
      </c>
      <c r="B27" s="66"/>
      <c r="C27" s="66"/>
      <c r="D27" s="67"/>
      <c r="E27" s="68"/>
      <c r="F27" s="69">
        <v>30</v>
      </c>
      <c r="G27" s="70"/>
      <c r="H27" s="69">
        <v>30</v>
      </c>
    </row>
    <row r="28" spans="1:8">
      <c r="A28" s="30"/>
      <c r="B28" s="24"/>
      <c r="C28" s="24"/>
      <c r="D28" s="25"/>
      <c r="E28" s="19"/>
      <c r="F28" s="20"/>
      <c r="G28" s="19"/>
      <c r="H28" s="20"/>
    </row>
    <row r="29" spans="1:8">
      <c r="A29" s="31" t="s">
        <v>31</v>
      </c>
      <c r="B29" s="26"/>
      <c r="C29" s="26"/>
      <c r="D29" s="27"/>
      <c r="E29" s="21"/>
      <c r="F29" s="48">
        <v>1.7</v>
      </c>
      <c r="G29" s="21"/>
      <c r="H29" s="48">
        <v>1.7</v>
      </c>
    </row>
    <row r="30" spans="1:8" ht="20" customHeight="1">
      <c r="A30" s="43" t="s">
        <v>33</v>
      </c>
      <c r="B30" s="44"/>
      <c r="C30" s="44"/>
      <c r="D30" s="45"/>
      <c r="E30" s="46"/>
      <c r="F30" s="47">
        <f>ROUNDUP(F24+(F24*F29),1)</f>
        <v>131.19999999999999</v>
      </c>
      <c r="G30" s="46"/>
      <c r="H30" s="47">
        <f>ROUNDUP(H24+(H24*H29),1)</f>
        <v>126.5</v>
      </c>
    </row>
    <row r="31" spans="1:8" s="32" customFormat="1">
      <c r="A31" s="49" t="s">
        <v>34</v>
      </c>
      <c r="B31" s="50"/>
      <c r="C31" s="50"/>
      <c r="D31" s="51"/>
      <c r="E31" s="52"/>
      <c r="F31" s="53">
        <f>ROUNDUP(F30/F27,1)</f>
        <v>4.3999999999999995</v>
      </c>
      <c r="G31" s="52"/>
      <c r="H31" s="53">
        <f>ROUNDUP(H30/H27,1)</f>
        <v>4.3</v>
      </c>
    </row>
    <row r="32" spans="1:8">
      <c r="A32" s="30"/>
      <c r="B32" s="24"/>
      <c r="C32" s="24"/>
      <c r="D32" s="25"/>
      <c r="E32" s="19"/>
      <c r="F32" s="54"/>
      <c r="G32" s="19"/>
      <c r="H32" s="54"/>
    </row>
    <row r="33" spans="1:8" ht="20" customHeight="1">
      <c r="A33" s="72" t="s">
        <v>32</v>
      </c>
      <c r="B33" s="73"/>
      <c r="C33" s="73"/>
      <c r="D33" s="74"/>
      <c r="E33" s="75"/>
      <c r="F33" s="76">
        <f>F30-F24</f>
        <v>82.62068499999998</v>
      </c>
      <c r="G33" s="75"/>
      <c r="H33" s="76">
        <f>H30-H24</f>
        <v>79.656193500000001</v>
      </c>
    </row>
    <row r="34" spans="1:8" s="32" customFormat="1">
      <c r="A34" s="77" t="s">
        <v>35</v>
      </c>
      <c r="B34" s="78"/>
      <c r="C34" s="78"/>
      <c r="D34" s="79"/>
      <c r="E34" s="80"/>
      <c r="F34" s="81">
        <f>F31-F25</f>
        <v>2.7806894999999994</v>
      </c>
      <c r="G34" s="80"/>
      <c r="H34" s="81">
        <f>H31-H25</f>
        <v>2.7385397833333331</v>
      </c>
    </row>
    <row r="35" spans="1:8" ht="16" thickBot="1">
      <c r="A35" s="14"/>
      <c r="B35" s="15"/>
      <c r="C35" s="15"/>
      <c r="D35" s="16"/>
      <c r="E35" s="14"/>
      <c r="F35" s="17"/>
      <c r="G35" s="14"/>
      <c r="H35" s="17"/>
    </row>
    <row r="36" spans="1:8" s="18" customFormat="1" ht="13">
      <c r="A36" s="38"/>
      <c r="B36" s="38"/>
      <c r="C36" s="38"/>
      <c r="D36" s="38"/>
      <c r="E36" s="38"/>
      <c r="F36" s="38"/>
    </row>
    <row r="37" spans="1:8" s="18" customFormat="1" ht="17">
      <c r="A37" s="33"/>
      <c r="B37" s="33"/>
      <c r="C37" s="33"/>
      <c r="D37" s="33"/>
      <c r="E37" s="33"/>
      <c r="F37" s="33"/>
    </row>
    <row r="38" spans="1:8" s="18" customFormat="1" ht="13">
      <c r="A38" s="34"/>
      <c r="B38" s="34"/>
      <c r="C38" s="34"/>
      <c r="D38" s="34"/>
      <c r="E38" s="34"/>
      <c r="F38" s="34"/>
    </row>
    <row r="39" spans="1:8">
      <c r="A39" s="32" t="s">
        <v>26</v>
      </c>
    </row>
    <row r="40" spans="1:8">
      <c r="A40" s="32" t="s">
        <v>27</v>
      </c>
    </row>
    <row r="41" spans="1:8">
      <c r="A41" s="32" t="s">
        <v>28</v>
      </c>
    </row>
  </sheetData>
  <mergeCells count="7">
    <mergeCell ref="G3:H3"/>
    <mergeCell ref="A37:F37"/>
    <mergeCell ref="A38:F38"/>
    <mergeCell ref="A1:F1"/>
    <mergeCell ref="E3:F3"/>
    <mergeCell ref="A36:F36"/>
    <mergeCell ref="B4:C4"/>
  </mergeCells>
  <phoneticPr fontId="9" type="noConversion"/>
  <pageMargins left="0.75000000000000011" right="0.75000000000000011" top="1" bottom="1" header="0.5" footer="0.5"/>
  <pageSetup paperSize="9" orientation="portrait" horizontalDpi="4294967292" verticalDpi="4294967292"/>
  <headerFooter>
    <oddHeader>&amp;L&amp;"Calibri,Regular"&amp;K000000Logotipo&amp;C&amp;"Calibri,Regular"&amp;K000000Nome da Empresa_x000D_CNPJ_x000D_Endereço comercial _x000D_</oddHeader>
    <oddFooter>&amp;L&amp;"Calibri,Regular"&amp;K000000Ficha Técnica&amp;C&amp;"Calibri,Regular"&amp;K000000Nome do Produto&amp;R&amp;"Calibri,Regular"&amp;K000000&amp;P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9"/>
  </sheetPr>
  <dimension ref="A1:E34"/>
  <sheetViews>
    <sheetView tabSelected="1" workbookViewId="0">
      <pane ySplit="2" topLeftCell="A3" activePane="bottomLeft" state="frozen"/>
      <selection pane="bottomLeft" activeCell="A18" sqref="A18"/>
    </sheetView>
  </sheetViews>
  <sheetFormatPr baseColWidth="10" defaultRowHeight="15" x14ac:dyDescent="0"/>
  <cols>
    <col min="1" max="1" width="60" customWidth="1"/>
    <col min="2" max="2" width="40.83203125" customWidth="1"/>
    <col min="3" max="3" width="16.83203125" customWidth="1"/>
  </cols>
  <sheetData>
    <row r="1" spans="1:5" s="83" customFormat="1" ht="38" customHeight="1">
      <c r="A1" s="82" t="s">
        <v>40</v>
      </c>
      <c r="B1" s="82"/>
      <c r="C1" s="82"/>
    </row>
    <row r="2" spans="1:5" ht="19" customHeight="1" thickBot="1">
      <c r="A2" s="84"/>
    </row>
    <row r="3" spans="1:5">
      <c r="A3" s="85" t="s">
        <v>41</v>
      </c>
      <c r="B3" s="86"/>
      <c r="C3" s="87"/>
    </row>
    <row r="4" spans="1:5" ht="60">
      <c r="A4" s="88" t="s">
        <v>67</v>
      </c>
      <c r="B4" s="89" t="s">
        <v>42</v>
      </c>
      <c r="C4" s="122">
        <v>3000</v>
      </c>
    </row>
    <row r="5" spans="1:5" ht="16" thickBot="1">
      <c r="A5" s="90"/>
      <c r="B5" s="91"/>
      <c r="C5" s="92"/>
    </row>
    <row r="6" spans="1:5" ht="16" thickBot="1">
      <c r="A6" s="93"/>
      <c r="B6" s="94"/>
      <c r="C6" s="94"/>
    </row>
    <row r="7" spans="1:5">
      <c r="A7" s="85" t="s">
        <v>43</v>
      </c>
      <c r="B7" s="87"/>
      <c r="C7" s="87"/>
    </row>
    <row r="8" spans="1:5" ht="45">
      <c r="A8" s="95" t="s">
        <v>66</v>
      </c>
      <c r="B8" s="89" t="s">
        <v>44</v>
      </c>
      <c r="C8" s="122">
        <f>C4</f>
        <v>3000</v>
      </c>
    </row>
    <row r="9" spans="1:5">
      <c r="A9" s="88"/>
      <c r="B9" s="96" t="s">
        <v>45</v>
      </c>
      <c r="C9" s="121">
        <v>220</v>
      </c>
    </row>
    <row r="10" spans="1:5">
      <c r="A10" s="88"/>
      <c r="B10" s="97" t="s">
        <v>46</v>
      </c>
      <c r="C10" s="120">
        <f>C8/C9</f>
        <v>13.636363636363637</v>
      </c>
    </row>
    <row r="11" spans="1:5" ht="16" thickBot="1">
      <c r="A11" s="90"/>
      <c r="B11" s="98"/>
      <c r="C11" s="99"/>
    </row>
    <row r="12" spans="1:5" ht="16" thickBot="1">
      <c r="A12" s="100"/>
      <c r="B12" s="101"/>
      <c r="C12" s="102"/>
    </row>
    <row r="13" spans="1:5">
      <c r="A13" s="85" t="s">
        <v>47</v>
      </c>
      <c r="B13" s="86"/>
      <c r="C13" s="86"/>
      <c r="D13" s="103"/>
      <c r="E13" s="103"/>
    </row>
    <row r="14" spans="1:5">
      <c r="A14" s="88" t="s">
        <v>48</v>
      </c>
      <c r="B14" s="96" t="s">
        <v>49</v>
      </c>
      <c r="C14" s="104"/>
      <c r="D14" s="103"/>
      <c r="E14" s="103"/>
    </row>
    <row r="15" spans="1:5">
      <c r="A15" s="88" t="s">
        <v>50</v>
      </c>
      <c r="B15" s="105"/>
      <c r="C15" s="104"/>
      <c r="D15" s="103"/>
      <c r="E15" s="103"/>
    </row>
    <row r="16" spans="1:5">
      <c r="A16" s="106"/>
      <c r="B16" s="105" t="s">
        <v>51</v>
      </c>
      <c r="C16" s="104">
        <v>5</v>
      </c>
      <c r="D16" s="103"/>
      <c r="E16" s="103"/>
    </row>
    <row r="17" spans="1:5">
      <c r="A17" s="107"/>
      <c r="B17" s="105" t="s">
        <v>52</v>
      </c>
      <c r="C17" s="104">
        <v>16</v>
      </c>
      <c r="D17" s="103"/>
      <c r="E17" s="103"/>
    </row>
    <row r="18" spans="1:5">
      <c r="A18" s="107"/>
      <c r="B18" s="105" t="s">
        <v>53</v>
      </c>
      <c r="C18" s="104">
        <v>20</v>
      </c>
      <c r="D18" s="103"/>
      <c r="E18" s="103"/>
    </row>
    <row r="19" spans="1:5" ht="49" customHeight="1">
      <c r="A19" s="107"/>
      <c r="B19" s="108" t="s">
        <v>54</v>
      </c>
      <c r="C19" s="104">
        <v>10</v>
      </c>
      <c r="D19" s="103"/>
      <c r="E19" s="103"/>
    </row>
    <row r="20" spans="1:5">
      <c r="A20" s="107"/>
      <c r="B20" s="105" t="s">
        <v>55</v>
      </c>
      <c r="C20" s="104"/>
      <c r="D20" s="103"/>
      <c r="E20" s="103"/>
    </row>
    <row r="21" spans="1:5">
      <c r="A21" s="107"/>
      <c r="B21" s="105" t="s">
        <v>3</v>
      </c>
      <c r="C21" s="104"/>
      <c r="D21" s="103"/>
      <c r="E21" s="103"/>
    </row>
    <row r="22" spans="1:5">
      <c r="A22" s="107"/>
      <c r="B22" s="105" t="s">
        <v>56</v>
      </c>
      <c r="C22" s="104"/>
      <c r="D22" s="103"/>
      <c r="E22" s="103"/>
    </row>
    <row r="23" spans="1:5">
      <c r="A23" s="107"/>
      <c r="B23" s="105" t="s">
        <v>56</v>
      </c>
      <c r="C23" s="104"/>
      <c r="D23" s="103"/>
      <c r="E23" s="103"/>
    </row>
    <row r="24" spans="1:5">
      <c r="A24" s="107"/>
      <c r="B24" s="105" t="s">
        <v>56</v>
      </c>
      <c r="C24" s="104"/>
      <c r="D24" s="103"/>
      <c r="E24" s="103"/>
    </row>
    <row r="25" spans="1:5">
      <c r="A25" s="107"/>
      <c r="B25" s="105" t="s">
        <v>56</v>
      </c>
      <c r="C25" s="104"/>
      <c r="D25" s="103"/>
      <c r="E25" s="103"/>
    </row>
    <row r="26" spans="1:5">
      <c r="A26" s="107"/>
      <c r="B26" s="105" t="s">
        <v>56</v>
      </c>
      <c r="C26" s="104"/>
      <c r="D26" s="103"/>
      <c r="E26" s="103"/>
    </row>
    <row r="27" spans="1:5">
      <c r="A27" s="107"/>
      <c r="B27" s="105" t="s">
        <v>56</v>
      </c>
      <c r="C27" s="104"/>
      <c r="D27" s="103"/>
      <c r="E27" s="103"/>
    </row>
    <row r="28" spans="1:5">
      <c r="A28" s="107"/>
      <c r="B28" s="105" t="s">
        <v>57</v>
      </c>
      <c r="C28" s="104">
        <v>15</v>
      </c>
      <c r="D28" s="103"/>
      <c r="E28" s="103"/>
    </row>
    <row r="29" spans="1:5" ht="16" thickBot="1">
      <c r="A29" s="109"/>
      <c r="B29" s="110" t="s">
        <v>58</v>
      </c>
      <c r="C29" s="119">
        <f>SUM(C15:C28)</f>
        <v>66</v>
      </c>
      <c r="D29" s="103"/>
    </row>
    <row r="30" spans="1:5" ht="16" thickBot="1">
      <c r="A30" s="94"/>
      <c r="B30" s="111"/>
      <c r="C30" s="94"/>
    </row>
    <row r="31" spans="1:5">
      <c r="A31" s="85" t="s">
        <v>59</v>
      </c>
      <c r="B31" s="87"/>
      <c r="C31" s="87"/>
    </row>
    <row r="32" spans="1:5" ht="30">
      <c r="A32" s="112" t="s">
        <v>60</v>
      </c>
      <c r="B32" s="113" t="s">
        <v>61</v>
      </c>
      <c r="C32" s="116">
        <f>C29</f>
        <v>66</v>
      </c>
    </row>
    <row r="33" spans="1:3" ht="30">
      <c r="A33" s="112" t="s">
        <v>62</v>
      </c>
      <c r="B33" s="113" t="s">
        <v>63</v>
      </c>
      <c r="C33" s="117">
        <f>C10</f>
        <v>13.636363636363637</v>
      </c>
    </row>
    <row r="34" spans="1:3" ht="31" thickBot="1">
      <c r="A34" s="114" t="s">
        <v>64</v>
      </c>
      <c r="B34" s="115" t="s">
        <v>65</v>
      </c>
      <c r="C34" s="118">
        <f>C33/60*C32</f>
        <v>15</v>
      </c>
    </row>
  </sheetData>
  <mergeCells count="1">
    <mergeCell ref="A1:C1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6" tint="-0.249977111117893"/>
  </sheetPr>
  <dimension ref="A1:H41"/>
  <sheetViews>
    <sheetView zoomScale="125" zoomScaleNormal="125" zoomScalePageLayoutView="125" workbookViewId="0">
      <selection activeCell="J13" sqref="J13"/>
    </sheetView>
  </sheetViews>
  <sheetFormatPr baseColWidth="10" defaultRowHeight="15" x14ac:dyDescent="0"/>
  <cols>
    <col min="1" max="1" width="41" customWidth="1"/>
    <col min="2" max="2" width="9" style="2" customWidth="1"/>
    <col min="3" max="3" width="4.83203125" style="2" customWidth="1"/>
    <col min="4" max="4" width="11.1640625" customWidth="1"/>
    <col min="5" max="5" width="8.1640625" customWidth="1"/>
    <col min="6" max="6" width="11.83203125" customWidth="1"/>
    <col min="7" max="7" width="8.1640625" customWidth="1"/>
    <col min="8" max="8" width="11.83203125" customWidth="1"/>
  </cols>
  <sheetData>
    <row r="1" spans="1:8" ht="21">
      <c r="A1" s="35"/>
      <c r="B1" s="35"/>
      <c r="C1" s="35"/>
      <c r="D1" s="35"/>
      <c r="E1" s="35"/>
      <c r="F1" s="35"/>
    </row>
    <row r="2" spans="1:8" ht="10" customHeight="1" thickBot="1"/>
    <row r="3" spans="1:8" s="1" customFormat="1" ht="34" customHeight="1">
      <c r="A3" s="28" t="s">
        <v>4</v>
      </c>
      <c r="B3" s="3"/>
      <c r="C3" s="3"/>
      <c r="D3" s="4"/>
      <c r="E3" s="36" t="s">
        <v>29</v>
      </c>
      <c r="F3" s="37"/>
      <c r="G3" s="36" t="s">
        <v>29</v>
      </c>
      <c r="H3" s="37"/>
    </row>
    <row r="4" spans="1:8">
      <c r="A4" s="5" t="s">
        <v>0</v>
      </c>
      <c r="B4" s="39" t="s">
        <v>1</v>
      </c>
      <c r="C4" s="40"/>
      <c r="D4" s="7" t="s">
        <v>25</v>
      </c>
      <c r="E4" s="6" t="s">
        <v>1</v>
      </c>
      <c r="F4" s="7" t="s">
        <v>16</v>
      </c>
      <c r="G4" s="6" t="s">
        <v>1</v>
      </c>
      <c r="H4" s="7" t="s">
        <v>16</v>
      </c>
    </row>
    <row r="5" spans="1:8">
      <c r="A5" s="5" t="s">
        <v>5</v>
      </c>
      <c r="B5" s="9"/>
      <c r="C5" s="9"/>
      <c r="D5" s="10"/>
      <c r="E5" s="8"/>
      <c r="F5" s="10"/>
      <c r="G5" s="8"/>
      <c r="H5" s="10"/>
    </row>
    <row r="6" spans="1:8">
      <c r="A6" s="8"/>
      <c r="B6" s="9"/>
      <c r="C6" s="9"/>
      <c r="D6" s="23"/>
      <c r="E6" s="11"/>
      <c r="F6" s="12" t="e">
        <f>D6/B6*E6</f>
        <v>#DIV/0!</v>
      </c>
      <c r="G6" s="11"/>
      <c r="H6" s="12" t="e">
        <f>D6/B6*G6</f>
        <v>#DIV/0!</v>
      </c>
    </row>
    <row r="7" spans="1:8">
      <c r="A7" s="8"/>
      <c r="B7" s="9"/>
      <c r="C7" s="9"/>
      <c r="D7" s="23"/>
      <c r="E7" s="11"/>
      <c r="F7" s="12" t="e">
        <f>D7/B7*E7</f>
        <v>#DIV/0!</v>
      </c>
      <c r="G7" s="11"/>
      <c r="H7" s="12" t="e">
        <f>D7/B7*G7</f>
        <v>#DIV/0!</v>
      </c>
    </row>
    <row r="8" spans="1:8">
      <c r="A8" s="8"/>
      <c r="B8" s="9"/>
      <c r="C8" s="9"/>
      <c r="D8" s="23"/>
      <c r="E8" s="11"/>
      <c r="F8" s="12" t="e">
        <f>D8/B8*E8</f>
        <v>#DIV/0!</v>
      </c>
      <c r="G8" s="11"/>
      <c r="H8" s="12" t="e">
        <f>D8/B8*G8</f>
        <v>#DIV/0!</v>
      </c>
    </row>
    <row r="9" spans="1:8">
      <c r="A9" s="8"/>
      <c r="B9" s="9"/>
      <c r="C9" s="9"/>
      <c r="D9" s="23"/>
      <c r="E9" s="11"/>
      <c r="F9" s="12" t="e">
        <f>D9/B9*E9</f>
        <v>#DIV/0!</v>
      </c>
      <c r="G9" s="11"/>
      <c r="H9" s="12" t="e">
        <f>D9/B9*G9</f>
        <v>#DIV/0!</v>
      </c>
    </row>
    <row r="10" spans="1:8">
      <c r="A10" s="8"/>
      <c r="B10" s="9"/>
      <c r="C10" s="9"/>
      <c r="D10" s="23"/>
      <c r="E10" s="11"/>
      <c r="F10" s="12" t="e">
        <f>D10/B10*E10</f>
        <v>#DIV/0!</v>
      </c>
      <c r="G10" s="11"/>
      <c r="H10" s="12"/>
    </row>
    <row r="11" spans="1:8">
      <c r="A11" s="8"/>
      <c r="B11" s="9"/>
      <c r="C11" s="9"/>
      <c r="D11" s="23"/>
      <c r="E11" s="11"/>
      <c r="F11" s="12"/>
      <c r="G11" s="11"/>
      <c r="H11" s="12" t="e">
        <f>D11/B11*G11</f>
        <v>#DIV/0!</v>
      </c>
    </row>
    <row r="12" spans="1:8">
      <c r="A12" s="29"/>
      <c r="B12" s="9"/>
      <c r="C12" s="9"/>
      <c r="D12" s="23"/>
      <c r="E12" s="11"/>
      <c r="F12" s="12" t="e">
        <f>D12/B12*E12</f>
        <v>#DIV/0!</v>
      </c>
      <c r="G12" s="11"/>
      <c r="H12" s="12" t="e">
        <f>D12/B12*G12</f>
        <v>#DIV/0!</v>
      </c>
    </row>
    <row r="13" spans="1:8">
      <c r="A13" s="5" t="s">
        <v>2</v>
      </c>
      <c r="B13" s="9"/>
      <c r="C13" s="9"/>
      <c r="D13" s="10"/>
      <c r="E13" s="13"/>
      <c r="F13" s="12"/>
      <c r="G13" s="13"/>
      <c r="H13" s="12"/>
    </row>
    <row r="14" spans="1:8">
      <c r="A14" s="8"/>
      <c r="B14" s="9"/>
      <c r="C14" s="9"/>
      <c r="D14" s="23"/>
      <c r="E14" s="11"/>
      <c r="F14" s="12" t="e">
        <f>D14/B14*E14</f>
        <v>#DIV/0!</v>
      </c>
      <c r="G14" s="11"/>
      <c r="H14" s="12"/>
    </row>
    <row r="15" spans="1:8">
      <c r="A15" s="8"/>
      <c r="B15" s="9"/>
      <c r="C15" s="9"/>
      <c r="D15" s="23"/>
      <c r="E15" s="11"/>
      <c r="F15" s="12"/>
      <c r="G15" s="11"/>
      <c r="H15" s="12" t="e">
        <f>D15/B15*G15</f>
        <v>#DIV/0!</v>
      </c>
    </row>
    <row r="16" spans="1:8">
      <c r="A16" s="5" t="s">
        <v>3</v>
      </c>
      <c r="B16" s="9"/>
      <c r="C16" s="9"/>
      <c r="D16" s="10"/>
      <c r="E16" s="13"/>
      <c r="F16" s="12"/>
      <c r="G16" s="13"/>
      <c r="H16" s="12"/>
    </row>
    <row r="17" spans="1:8">
      <c r="A17" s="8"/>
      <c r="B17" s="9"/>
      <c r="C17" s="9"/>
      <c r="D17" s="23"/>
      <c r="E17" s="11"/>
      <c r="F17" s="12" t="e">
        <f>D17/B17*E17</f>
        <v>#DIV/0!</v>
      </c>
      <c r="G17" s="11"/>
      <c r="H17" s="12" t="e">
        <f>D17/B17*G17</f>
        <v>#DIV/0!</v>
      </c>
    </row>
    <row r="18" spans="1:8">
      <c r="A18" s="8"/>
      <c r="B18" s="9"/>
      <c r="C18" s="9"/>
      <c r="D18" s="23"/>
      <c r="E18" s="11"/>
      <c r="F18" s="12" t="e">
        <f>D18/B18*E18</f>
        <v>#DIV/0!</v>
      </c>
      <c r="G18" s="11"/>
      <c r="H18" s="12" t="e">
        <f>D18/B18*G18</f>
        <v>#DIV/0!</v>
      </c>
    </row>
    <row r="19" spans="1:8">
      <c r="A19" s="8"/>
      <c r="B19" s="9"/>
      <c r="C19" s="9"/>
      <c r="D19" s="23"/>
      <c r="E19" s="11"/>
      <c r="F19" s="12" t="e">
        <f>D19/B19*E19</f>
        <v>#DIV/0!</v>
      </c>
      <c r="G19" s="11"/>
      <c r="H19" s="12" t="e">
        <f>D19/B19*G19</f>
        <v>#DIV/0!</v>
      </c>
    </row>
    <row r="20" spans="1:8">
      <c r="A20" s="30"/>
      <c r="B20" s="24"/>
      <c r="C20" s="24"/>
      <c r="D20" s="25"/>
      <c r="E20" s="19"/>
      <c r="F20" s="20"/>
      <c r="G20" s="19"/>
      <c r="H20" s="20"/>
    </row>
    <row r="21" spans="1:8">
      <c r="A21" s="31" t="s">
        <v>37</v>
      </c>
      <c r="B21" s="26"/>
      <c r="C21" s="26"/>
      <c r="D21" s="27"/>
      <c r="E21" s="21"/>
      <c r="F21" s="22" t="e">
        <f>SUM(F6:F19)</f>
        <v>#DIV/0!</v>
      </c>
      <c r="G21" s="21"/>
      <c r="H21" s="22" t="e">
        <f>SUM(H6:H19)</f>
        <v>#DIV/0!</v>
      </c>
    </row>
    <row r="22" spans="1:8" s="32" customFormat="1" ht="40">
      <c r="A22" s="41" t="s">
        <v>30</v>
      </c>
      <c r="B22" s="26"/>
      <c r="C22" s="26"/>
      <c r="D22" s="42">
        <v>0.1</v>
      </c>
      <c r="E22" s="21"/>
      <c r="F22" s="22" t="e">
        <f>F21*D22</f>
        <v>#DIV/0!</v>
      </c>
      <c r="G22" s="21"/>
      <c r="H22" s="22" t="e">
        <f>H21*D22</f>
        <v>#DIV/0!</v>
      </c>
    </row>
    <row r="23" spans="1:8">
      <c r="A23" s="31" t="s">
        <v>68</v>
      </c>
      <c r="B23" s="24"/>
      <c r="C23" s="24"/>
      <c r="D23" s="25"/>
      <c r="E23" s="19"/>
      <c r="F23" s="22">
        <f>Tab2_MDO!C34</f>
        <v>15</v>
      </c>
      <c r="G23" s="19"/>
      <c r="H23" s="22">
        <f>Tab2_MDO!C34</f>
        <v>15</v>
      </c>
    </row>
    <row r="24" spans="1:8">
      <c r="A24" s="55" t="s">
        <v>38</v>
      </c>
      <c r="B24" s="56"/>
      <c r="C24" s="56"/>
      <c r="D24" s="57"/>
      <c r="E24" s="58"/>
      <c r="F24" s="59" t="e">
        <f>F21+F22+F23</f>
        <v>#DIV/0!</v>
      </c>
      <c r="G24" s="58"/>
      <c r="H24" s="59" t="e">
        <f>H21+H22+H23</f>
        <v>#DIV/0!</v>
      </c>
    </row>
    <row r="25" spans="1:8" s="32" customFormat="1" ht="17" customHeight="1">
      <c r="A25" s="60" t="s">
        <v>39</v>
      </c>
      <c r="B25" s="61"/>
      <c r="C25" s="61"/>
      <c r="D25" s="62"/>
      <c r="E25" s="63"/>
      <c r="F25" s="64" t="e">
        <f>F24/F27</f>
        <v>#DIV/0!</v>
      </c>
      <c r="G25" s="63"/>
      <c r="H25" s="64" t="e">
        <f>H24/H27</f>
        <v>#DIV/0!</v>
      </c>
    </row>
    <row r="26" spans="1:8">
      <c r="A26" s="31"/>
      <c r="B26" s="26"/>
      <c r="C26" s="26"/>
      <c r="D26" s="27"/>
      <c r="E26" s="21"/>
      <c r="F26" s="22"/>
      <c r="G26" s="21"/>
      <c r="H26" s="22"/>
    </row>
    <row r="27" spans="1:8" s="71" customFormat="1">
      <c r="A27" s="65" t="s">
        <v>69</v>
      </c>
      <c r="B27" s="66"/>
      <c r="C27" s="66"/>
      <c r="D27" s="67"/>
      <c r="E27" s="68"/>
      <c r="F27" s="69"/>
      <c r="G27" s="70"/>
      <c r="H27" s="69"/>
    </row>
    <row r="28" spans="1:8">
      <c r="A28" s="30"/>
      <c r="B28" s="24"/>
      <c r="C28" s="24"/>
      <c r="D28" s="25"/>
      <c r="E28" s="19"/>
      <c r="F28" s="20"/>
      <c r="G28" s="19"/>
      <c r="H28" s="20"/>
    </row>
    <row r="29" spans="1:8">
      <c r="A29" s="31" t="s">
        <v>31</v>
      </c>
      <c r="B29" s="26"/>
      <c r="C29" s="26"/>
      <c r="D29" s="27"/>
      <c r="E29" s="21"/>
      <c r="F29" s="48"/>
      <c r="G29" s="21"/>
      <c r="H29" s="48"/>
    </row>
    <row r="30" spans="1:8">
      <c r="A30" s="43" t="s">
        <v>33</v>
      </c>
      <c r="B30" s="44"/>
      <c r="C30" s="44"/>
      <c r="D30" s="45"/>
      <c r="E30" s="46"/>
      <c r="F30" s="47" t="e">
        <f>ROUNDUP(F24+(F24*F29),1)</f>
        <v>#DIV/0!</v>
      </c>
      <c r="G30" s="46"/>
      <c r="H30" s="47" t="e">
        <f>ROUNDUP(H24+(H24*H29),1)</f>
        <v>#DIV/0!</v>
      </c>
    </row>
    <row r="31" spans="1:8" s="32" customFormat="1">
      <c r="A31" s="49" t="s">
        <v>34</v>
      </c>
      <c r="B31" s="50"/>
      <c r="C31" s="50"/>
      <c r="D31" s="51"/>
      <c r="E31" s="52"/>
      <c r="F31" s="53" t="e">
        <f>ROUNDUP(F30/F27,1)</f>
        <v>#DIV/0!</v>
      </c>
      <c r="G31" s="52"/>
      <c r="H31" s="53" t="e">
        <f>ROUNDUP(H30/H27,1)</f>
        <v>#DIV/0!</v>
      </c>
    </row>
    <row r="32" spans="1:8">
      <c r="A32" s="30"/>
      <c r="B32" s="24"/>
      <c r="C32" s="24"/>
      <c r="D32" s="25"/>
      <c r="E32" s="19"/>
      <c r="F32" s="54"/>
      <c r="G32" s="19"/>
      <c r="H32" s="54"/>
    </row>
    <row r="33" spans="1:8">
      <c r="A33" s="72" t="s">
        <v>32</v>
      </c>
      <c r="B33" s="73"/>
      <c r="C33" s="73"/>
      <c r="D33" s="74"/>
      <c r="E33" s="75"/>
      <c r="F33" s="76" t="e">
        <f>F30-F24</f>
        <v>#DIV/0!</v>
      </c>
      <c r="G33" s="75"/>
      <c r="H33" s="76" t="e">
        <f>H30-H24</f>
        <v>#DIV/0!</v>
      </c>
    </row>
    <row r="34" spans="1:8" s="32" customFormat="1">
      <c r="A34" s="77" t="s">
        <v>35</v>
      </c>
      <c r="B34" s="78"/>
      <c r="C34" s="78"/>
      <c r="D34" s="79"/>
      <c r="E34" s="80"/>
      <c r="F34" s="81" t="e">
        <f>F31-F25</f>
        <v>#DIV/0!</v>
      </c>
      <c r="G34" s="80"/>
      <c r="H34" s="81" t="e">
        <f>H31-H25</f>
        <v>#DIV/0!</v>
      </c>
    </row>
    <row r="35" spans="1:8" ht="16" thickBot="1">
      <c r="A35" s="14"/>
      <c r="B35" s="15"/>
      <c r="C35" s="15"/>
      <c r="D35" s="16"/>
      <c r="E35" s="14"/>
      <c r="F35" s="17"/>
      <c r="G35" s="14"/>
      <c r="H35" s="17"/>
    </row>
    <row r="36" spans="1:8" s="18" customFormat="1" ht="13">
      <c r="A36" s="38"/>
      <c r="B36" s="38"/>
      <c r="C36" s="38"/>
      <c r="D36" s="38"/>
      <c r="E36" s="38"/>
      <c r="F36" s="38"/>
    </row>
    <row r="37" spans="1:8" s="18" customFormat="1" ht="17">
      <c r="A37" s="33"/>
      <c r="B37" s="33"/>
      <c r="C37" s="33"/>
      <c r="D37" s="33"/>
      <c r="E37" s="33"/>
      <c r="F37" s="33"/>
    </row>
    <row r="38" spans="1:8" s="18" customFormat="1" ht="13">
      <c r="A38" s="34"/>
      <c r="B38" s="34"/>
      <c r="C38" s="34"/>
      <c r="D38" s="34"/>
      <c r="E38" s="34"/>
      <c r="F38" s="34"/>
    </row>
    <row r="39" spans="1:8">
      <c r="A39" s="32" t="s">
        <v>26</v>
      </c>
    </row>
    <row r="40" spans="1:8">
      <c r="A40" s="32" t="s">
        <v>27</v>
      </c>
    </row>
    <row r="41" spans="1:8">
      <c r="A41" s="32" t="s">
        <v>28</v>
      </c>
    </row>
  </sheetData>
  <mergeCells count="7">
    <mergeCell ref="A36:F36"/>
    <mergeCell ref="A37:F37"/>
    <mergeCell ref="A38:F38"/>
    <mergeCell ref="A1:F1"/>
    <mergeCell ref="E3:F3"/>
    <mergeCell ref="G3:H3"/>
    <mergeCell ref="B4:C4"/>
  </mergeCells>
  <pageMargins left="0.75000000000000011" right="0.75000000000000011" top="1" bottom="1" header="0.5" footer="0.5"/>
  <headerFooter>
    <oddHeader>&amp;L&amp;"Calibri,Regular"&amp;K000000Logotipo&amp;C&amp;"Calibri,Regular"&amp;K000000Nome da Empresa_x000D_CNPJ_x000D_Endereço comercial _x000D_</oddHeader>
    <oddFooter>&amp;L&amp;"Calibri,Regular"&amp;K000000Ficha Técnica&amp;C&amp;"Calibri,Regular"&amp;K000000Nome do Produto&amp;R&amp;"Calibri,Regular"&amp;K000000&amp;P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Modelo</vt:lpstr>
      <vt:lpstr>Tab2_MDO</vt:lpstr>
      <vt:lpstr>FichaTecnica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Danielle Trolezi</dc:creator>
  <cp:lastModifiedBy>Danielle Trolezi</cp:lastModifiedBy>
  <cp:lastPrinted>2019-05-29T01:58:34Z</cp:lastPrinted>
  <dcterms:created xsi:type="dcterms:W3CDTF">2017-01-18T16:21:17Z</dcterms:created>
  <dcterms:modified xsi:type="dcterms:W3CDTF">2020-03-16T19:53:02Z</dcterms:modified>
</cp:coreProperties>
</file>